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rico\Documents\Schule\Schwetzingen\Curricula\2016\ZPGAstro\ZPG Astronomie\3.1.4\4_loesungen\"/>
    </mc:Choice>
  </mc:AlternateContent>
  <xr:revisionPtr revIDLastSave="0" documentId="13_ncr:1_{65719BFB-CEC1-49D4-B926-723356E92E59}" xr6:coauthVersionLast="45" xr6:coauthVersionMax="45" xr10:uidLastSave="{00000000-0000-0000-0000-000000000000}"/>
  <bookViews>
    <workbookView xWindow="345" yWindow="2250" windowWidth="21600" windowHeight="11385" xr2:uid="{31A142A1-98AA-4036-B82B-0C39110F2A4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/>
  <c r="E4" i="1" s="1"/>
  <c r="G4" i="1" s="1"/>
  <c r="D5" i="1"/>
  <c r="E5" i="1" s="1"/>
  <c r="G5" i="1" s="1"/>
  <c r="D6" i="1"/>
  <c r="E6" i="1" s="1"/>
  <c r="G6" i="1" s="1"/>
  <c r="D7" i="1"/>
  <c r="E7" i="1" s="1"/>
  <c r="D8" i="1"/>
  <c r="E8" i="1" s="1"/>
  <c r="G8" i="1" s="1"/>
  <c r="D9" i="1"/>
  <c r="E9" i="1" s="1"/>
  <c r="G9" i="1" s="1"/>
  <c r="D10" i="1"/>
  <c r="E10" i="1" s="1"/>
  <c r="G10" i="1" s="1"/>
  <c r="D11" i="1"/>
  <c r="E11" i="1" s="1"/>
  <c r="G11" i="1" s="1"/>
  <c r="D12" i="1"/>
  <c r="E12" i="1" s="1"/>
  <c r="G12" i="1" s="1"/>
  <c r="D13" i="1"/>
  <c r="E13" i="1" s="1"/>
  <c r="G13" i="1" s="1"/>
  <c r="D14" i="1"/>
  <c r="E14" i="1" s="1"/>
  <c r="G14" i="1" s="1"/>
  <c r="D15" i="1"/>
  <c r="E15" i="1" s="1"/>
  <c r="G15" i="1" s="1"/>
  <c r="D3" i="1"/>
  <c r="E3" i="1" s="1"/>
  <c r="G3" i="1" s="1"/>
  <c r="G7" i="1" l="1"/>
  <c r="G17" i="1" s="1"/>
  <c r="F35" i="1" s="1"/>
  <c r="F22" i="1" a="1"/>
  <c r="F2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<sst xmlns="http://schemas.openxmlformats.org/spreadsheetml/2006/main" count="18" uniqueCount="18">
  <si>
    <t>c</t>
  </si>
  <si>
    <t>Galaxie</t>
  </si>
  <si>
    <t>v in km/s</t>
  </si>
  <si>
    <t>NGC4874</t>
  </si>
  <si>
    <t>NGC4889</t>
  </si>
  <si>
    <t>NGC7499</t>
  </si>
  <si>
    <t>NGC7501</t>
  </si>
  <si>
    <t>r in Mpc</t>
  </si>
  <si>
    <t>NGC7503</t>
  </si>
  <si>
    <t>m</t>
  </si>
  <si>
    <r>
      <rPr>
        <sz val="11"/>
        <color theme="1"/>
        <rFont val="Calibri"/>
        <family val="2"/>
      </rPr>
      <t>Δλ</t>
    </r>
    <r>
      <rPr>
        <sz val="11"/>
        <color theme="1"/>
        <rFont val="Calibri"/>
        <family val="2"/>
        <scheme val="minor"/>
      </rPr>
      <t xml:space="preserve"> in nm</t>
    </r>
  </si>
  <si>
    <t>λ in nm (Labor)</t>
  </si>
  <si>
    <t>λ in nm (Messung)</t>
  </si>
  <si>
    <t>H in km/s/Mpc</t>
  </si>
  <si>
    <t>Mittelwert:</t>
  </si>
  <si>
    <t>lineare Regression:</t>
  </si>
  <si>
    <t>Alter des Universums (Hubble-Zeit) in Mrd. Jahren:</t>
  </si>
  <si>
    <t>(unter der Annahme gleichbleibender Expansion)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</si>
</sst>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\ _€"/>
    <numFmt numFmtId="166" formatCode="#,##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165" fontId="0" fillId="0" borderId="0" xfId="0" applyNumberForma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Hubble-Relation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Tabelle1!$E$1</c:f>
              <c:strCache>
                <c:ptCount val="1"/>
                <c:pt idx="0">
                  <c:v>v in km/s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Tabelle1!$F$3:$F$15</c:f>
              <c:numCache>
                <c:formatCode>#,##0\ _€</c:formatCode>
                <c:ptCount val="13"/>
                <c:pt idx="0">
                  <c:v>209</c:v>
                </c:pt>
                <c:pt idx="1">
                  <c:v>229</c:v>
                </c:pt>
                <c:pt idx="2">
                  <c:v>190</c:v>
                </c:pt>
                <c:pt idx="3">
                  <c:v>524</c:v>
                </c:pt>
                <c:pt idx="4">
                  <c:v>794</c:v>
                </c:pt>
                <c:pt idx="5">
                  <c:v>380</c:v>
                </c:pt>
                <c:pt idx="6">
                  <c:v>251</c:v>
                </c:pt>
                <c:pt idx="7">
                  <c:v>288</c:v>
                </c:pt>
                <c:pt idx="8">
                  <c:v>60.2</c:v>
                </c:pt>
                <c:pt idx="9">
                  <c:v>50</c:v>
                </c:pt>
                <c:pt idx="10">
                  <c:v>105</c:v>
                </c:pt>
                <c:pt idx="11">
                  <c:v>138</c:v>
                </c:pt>
                <c:pt idx="12">
                  <c:v>120</c:v>
                </c:pt>
              </c:numCache>
            </c:numRef>
          </c:xVal>
          <c:yVal>
            <c:numRef>
              <c:f>Tabelle1!$E$3:$E$15</c:f>
              <c:numCache>
                <c:formatCode>0</c:formatCode>
                <c:ptCount val="13"/>
                <c:pt idx="0">
                  <c:v>14936.654804270482</c:v>
                </c:pt>
                <c:pt idx="1">
                  <c:v>14708.032536858169</c:v>
                </c:pt>
                <c:pt idx="2">
                  <c:v>15241.484494153534</c:v>
                </c:pt>
                <c:pt idx="3">
                  <c:v>39399.237417386925</c:v>
                </c:pt>
                <c:pt idx="4">
                  <c:v>39018.200305033082</c:v>
                </c:pt>
                <c:pt idx="5">
                  <c:v>23776.715810879548</c:v>
                </c:pt>
                <c:pt idx="6">
                  <c:v>20652.211489578058</c:v>
                </c:pt>
                <c:pt idx="7">
                  <c:v>22023.945094051884</c:v>
                </c:pt>
                <c:pt idx="8">
                  <c:v>7163.4977122521868</c:v>
                </c:pt>
                <c:pt idx="9">
                  <c:v>6477.6309100152521</c:v>
                </c:pt>
                <c:pt idx="10">
                  <c:v>11583.52821555672</c:v>
                </c:pt>
                <c:pt idx="11">
                  <c:v>12650.43213014745</c:v>
                </c:pt>
                <c:pt idx="12">
                  <c:v>13183.884087442815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619-4342-BB2D-322A18523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3855072"/>
        <c:axId val="1145060144"/>
      </c:scatterChart>
      <c:valAx>
        <c:axId val="1653855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r in Mpc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#,##0\ _€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45060144"/>
        <c:crosses val="autoZero"/>
        <c:crossBetween val="midCat"/>
      </c:valAx>
      <c:valAx>
        <c:axId val="114506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v in km/s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53855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4762</xdr:rowOff>
    </xdr:from>
    <xdr:to>
      <xdr:col>4</xdr:col>
      <xdr:colOff>752475</xdr:colOff>
      <xdr:row>33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CAB265E4-40E9-4CB7-A12D-7F77CE4FAD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42862</xdr:colOff>
      <xdr:row>16</xdr:row>
      <xdr:rowOff>128587</xdr:rowOff>
    </xdr:from>
    <xdr:ext cx="65" cy="172227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8AD67519-F41C-4700-AD42-33906729C535}"/>
            </a:ext>
          </a:extLst>
        </xdr:cNvPr>
        <xdr:cNvSpPr txBox="1"/>
      </xdr:nvSpPr>
      <xdr:spPr>
        <a:xfrm>
          <a:off x="7100887" y="31765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A6889-045A-494F-8DD8-1481E58C0A2C}">
  <dimension ref="A1:G36"/>
  <sheetViews>
    <sheetView tabSelected="1" topLeftCell="A21" zoomScaleNormal="100" workbookViewId="0">
      <selection activeCell="E36" sqref="E36"/>
    </sheetView>
  </sheetViews>
  <sheetFormatPr baseColWidth="10" defaultRowHeight="15" x14ac:dyDescent="0.25"/>
  <cols>
    <col min="1" max="1" width="8.28515625" style="3" customWidth="1"/>
    <col min="2" max="2" width="17.5703125" style="1" customWidth="1"/>
    <col min="3" max="3" width="13.7109375" style="1" customWidth="1"/>
    <col min="4" max="4" width="11" style="1" customWidth="1"/>
    <col min="5" max="5" width="11.42578125" style="2"/>
    <col min="6" max="6" width="12.5703125" style="4" customWidth="1"/>
    <col min="7" max="7" width="14.85546875" style="2" customWidth="1"/>
  </cols>
  <sheetData>
    <row r="1" spans="1:7" x14ac:dyDescent="0.25">
      <c r="A1" s="7" t="s">
        <v>1</v>
      </c>
      <c r="B1" s="8" t="s">
        <v>12</v>
      </c>
      <c r="C1" s="7" t="s">
        <v>11</v>
      </c>
      <c r="D1" s="8" t="s">
        <v>10</v>
      </c>
      <c r="E1" s="9" t="s">
        <v>2</v>
      </c>
      <c r="F1" s="10" t="s">
        <v>7</v>
      </c>
      <c r="G1" s="9" t="s">
        <v>13</v>
      </c>
    </row>
    <row r="2" spans="1:7" x14ac:dyDescent="0.25">
      <c r="C2"/>
    </row>
    <row r="3" spans="1:7" x14ac:dyDescent="0.25">
      <c r="A3" s="3">
        <v>36747</v>
      </c>
      <c r="B3" s="1">
        <v>413</v>
      </c>
      <c r="C3" s="1">
        <v>393.4</v>
      </c>
      <c r="D3" s="1">
        <f>B3-C3</f>
        <v>19.600000000000023</v>
      </c>
      <c r="E3" s="2">
        <f>D3/C3*299800</f>
        <v>14936.654804270482</v>
      </c>
      <c r="F3" s="4">
        <v>209</v>
      </c>
      <c r="G3" s="2">
        <f>E3/F3</f>
        <v>71.467247867322882</v>
      </c>
    </row>
    <row r="4" spans="1:7" x14ac:dyDescent="0.25">
      <c r="A4" s="3">
        <v>36773</v>
      </c>
      <c r="B4" s="1">
        <v>412.7</v>
      </c>
      <c r="C4" s="1">
        <v>393.4</v>
      </c>
      <c r="D4" s="1">
        <f t="shared" ref="D4:D15" si="0">B4-C4</f>
        <v>19.300000000000011</v>
      </c>
      <c r="E4" s="2">
        <f t="shared" ref="E4:E15" si="1">D4/C4*299800</f>
        <v>14708.032536858169</v>
      </c>
      <c r="F4" s="4">
        <v>229</v>
      </c>
      <c r="G4" s="2">
        <f t="shared" ref="G4:G15" si="2">E4/F4</f>
        <v>64.227216318157943</v>
      </c>
    </row>
    <row r="5" spans="1:7" x14ac:dyDescent="0.25">
      <c r="A5" s="3">
        <v>36805</v>
      </c>
      <c r="B5" s="1">
        <v>413.4</v>
      </c>
      <c r="C5" s="1">
        <v>393.4</v>
      </c>
      <c r="D5" s="1">
        <f t="shared" si="0"/>
        <v>20</v>
      </c>
      <c r="E5" s="2">
        <f t="shared" si="1"/>
        <v>15241.484494153534</v>
      </c>
      <c r="F5" s="4">
        <v>190</v>
      </c>
      <c r="G5" s="2">
        <f t="shared" si="2"/>
        <v>80.218339442913333</v>
      </c>
    </row>
    <row r="6" spans="1:7" x14ac:dyDescent="0.25">
      <c r="A6" s="3">
        <v>51975</v>
      </c>
      <c r="B6" s="1">
        <v>445.1</v>
      </c>
      <c r="C6" s="1">
        <v>393.4</v>
      </c>
      <c r="D6" s="1">
        <f t="shared" si="0"/>
        <v>51.700000000000045</v>
      </c>
      <c r="E6" s="2">
        <f t="shared" si="1"/>
        <v>39399.237417386925</v>
      </c>
      <c r="F6" s="4">
        <v>524</v>
      </c>
      <c r="G6" s="2">
        <f t="shared" si="2"/>
        <v>75.189384384326189</v>
      </c>
    </row>
    <row r="7" spans="1:7" x14ac:dyDescent="0.25">
      <c r="A7" s="3">
        <v>51976</v>
      </c>
      <c r="B7" s="1">
        <v>444.6</v>
      </c>
      <c r="C7" s="1">
        <v>393.4</v>
      </c>
      <c r="D7" s="1">
        <f t="shared" si="0"/>
        <v>51.200000000000045</v>
      </c>
      <c r="E7" s="2">
        <f t="shared" si="1"/>
        <v>39018.200305033082</v>
      </c>
      <c r="F7" s="4">
        <v>794</v>
      </c>
      <c r="G7" s="2">
        <f t="shared" si="2"/>
        <v>49.141310207850232</v>
      </c>
    </row>
    <row r="8" spans="1:7" x14ac:dyDescent="0.25">
      <c r="A8" s="3">
        <v>54875</v>
      </c>
      <c r="B8" s="1">
        <v>424.6</v>
      </c>
      <c r="C8" s="1">
        <v>393.4</v>
      </c>
      <c r="D8" s="1">
        <f t="shared" si="0"/>
        <v>31.200000000000045</v>
      </c>
      <c r="E8" s="2">
        <f t="shared" si="1"/>
        <v>23776.715810879548</v>
      </c>
      <c r="F8" s="4">
        <v>380</v>
      </c>
      <c r="G8" s="2">
        <f t="shared" si="2"/>
        <v>62.570304765472493</v>
      </c>
    </row>
    <row r="9" spans="1:7" x14ac:dyDescent="0.25">
      <c r="A9" s="3">
        <v>54876</v>
      </c>
      <c r="B9" s="1">
        <v>420.5</v>
      </c>
      <c r="C9" s="1">
        <v>393.4</v>
      </c>
      <c r="D9" s="1">
        <f t="shared" si="0"/>
        <v>27.100000000000023</v>
      </c>
      <c r="E9" s="2">
        <f t="shared" si="1"/>
        <v>20652.211489578058</v>
      </c>
      <c r="F9" s="4">
        <v>251</v>
      </c>
      <c r="G9" s="2">
        <f t="shared" si="2"/>
        <v>82.279727050111788</v>
      </c>
    </row>
    <row r="10" spans="1:7" x14ac:dyDescent="0.25">
      <c r="A10" s="3">
        <v>54891</v>
      </c>
      <c r="B10" s="1">
        <v>422.3</v>
      </c>
      <c r="C10" s="1">
        <v>393.4</v>
      </c>
      <c r="D10" s="1">
        <f t="shared" si="0"/>
        <v>28.900000000000034</v>
      </c>
      <c r="E10" s="2">
        <f t="shared" si="1"/>
        <v>22023.945094051884</v>
      </c>
      <c r="F10" s="4">
        <v>288</v>
      </c>
      <c r="G10" s="2">
        <f t="shared" si="2"/>
        <v>76.472031576569037</v>
      </c>
    </row>
    <row r="11" spans="1:7" x14ac:dyDescent="0.25">
      <c r="A11" s="3" t="s">
        <v>3</v>
      </c>
      <c r="B11" s="1">
        <v>402.8</v>
      </c>
      <c r="C11" s="1">
        <v>393.4</v>
      </c>
      <c r="D11" s="1">
        <f t="shared" si="0"/>
        <v>9.4000000000000341</v>
      </c>
      <c r="E11" s="2">
        <f t="shared" si="1"/>
        <v>7163.4977122521868</v>
      </c>
      <c r="F11" s="4">
        <v>60.2</v>
      </c>
      <c r="G11" s="2">
        <f t="shared" si="2"/>
        <v>118.99497860884031</v>
      </c>
    </row>
    <row r="12" spans="1:7" x14ac:dyDescent="0.25">
      <c r="A12" s="3" t="s">
        <v>4</v>
      </c>
      <c r="B12" s="1">
        <v>401.9</v>
      </c>
      <c r="C12" s="1">
        <v>393.4</v>
      </c>
      <c r="D12" s="1">
        <f t="shared" si="0"/>
        <v>8.5</v>
      </c>
      <c r="E12" s="2">
        <f t="shared" si="1"/>
        <v>6477.6309100152521</v>
      </c>
      <c r="F12" s="4">
        <v>50</v>
      </c>
      <c r="G12" s="2">
        <f t="shared" si="2"/>
        <v>129.55261820030503</v>
      </c>
    </row>
    <row r="13" spans="1:7" x14ac:dyDescent="0.25">
      <c r="A13" s="3" t="s">
        <v>5</v>
      </c>
      <c r="B13" s="1">
        <v>408.6</v>
      </c>
      <c r="C13" s="1">
        <v>393.4</v>
      </c>
      <c r="D13" s="1">
        <f t="shared" si="0"/>
        <v>15.200000000000045</v>
      </c>
      <c r="E13" s="2">
        <f t="shared" si="1"/>
        <v>11583.52821555672</v>
      </c>
      <c r="F13" s="4">
        <v>105</v>
      </c>
      <c r="G13" s="2">
        <f t="shared" si="2"/>
        <v>110.31931633863543</v>
      </c>
    </row>
    <row r="14" spans="1:7" x14ac:dyDescent="0.25">
      <c r="A14" s="3" t="s">
        <v>6</v>
      </c>
      <c r="B14" s="1">
        <v>410</v>
      </c>
      <c r="C14" s="1">
        <v>393.4</v>
      </c>
      <c r="D14" s="1">
        <f t="shared" si="0"/>
        <v>16.600000000000023</v>
      </c>
      <c r="E14" s="2">
        <f t="shared" si="1"/>
        <v>12650.43213014745</v>
      </c>
      <c r="F14" s="4">
        <v>138</v>
      </c>
      <c r="G14" s="2">
        <f t="shared" si="2"/>
        <v>91.669798044546738</v>
      </c>
    </row>
    <row r="15" spans="1:7" x14ac:dyDescent="0.25">
      <c r="A15" s="3" t="s">
        <v>8</v>
      </c>
      <c r="B15" s="1">
        <v>410.7</v>
      </c>
      <c r="C15" s="1">
        <v>393.4</v>
      </c>
      <c r="D15" s="1">
        <f t="shared" si="0"/>
        <v>17.300000000000011</v>
      </c>
      <c r="E15" s="2">
        <f t="shared" si="1"/>
        <v>13183.884087442815</v>
      </c>
      <c r="F15" s="4">
        <v>120</v>
      </c>
      <c r="G15" s="2">
        <f t="shared" si="2"/>
        <v>109.86570072869013</v>
      </c>
    </row>
    <row r="17" spans="6:7" x14ac:dyDescent="0.25">
      <c r="F17" s="4" t="s">
        <v>14</v>
      </c>
      <c r="G17" s="2">
        <f>AVERAGE(G3:G15)</f>
        <v>86.305228733364729</v>
      </c>
    </row>
    <row r="20" spans="6:7" x14ac:dyDescent="0.25">
      <c r="F20" s="2" t="s">
        <v>15</v>
      </c>
      <c r="G20"/>
    </row>
    <row r="21" spans="6:7" x14ac:dyDescent="0.25">
      <c r="F21" s="5" t="s">
        <v>9</v>
      </c>
      <c r="G21" s="6" t="s">
        <v>0</v>
      </c>
    </row>
    <row r="22" spans="6:7" x14ac:dyDescent="0.25">
      <c r="F22" s="1" cm="1">
        <f t="array" ref="F22:G22">LINEST(E3:E15,F3:F15,,)</f>
        <v>48.053685666040344</v>
      </c>
      <c r="G22" s="1">
        <v>6184.8185782500223</v>
      </c>
    </row>
    <row r="35" spans="5:6" x14ac:dyDescent="0.25">
      <c r="E35" s="5" t="s">
        <v>16</v>
      </c>
      <c r="F35" s="11">
        <f>3.09*10^(10)/(G17*3600*24*365.25)</f>
        <v>11.345337099778295</v>
      </c>
    </row>
    <row r="36" spans="5:6" x14ac:dyDescent="0.25">
      <c r="E36" s="5" t="s">
        <v>17</v>
      </c>
      <c r="F36" s="11"/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</dc:creator>
  <cp:lastModifiedBy>Enrico</cp:lastModifiedBy>
  <dcterms:created xsi:type="dcterms:W3CDTF">2020-04-13T13:53:48Z</dcterms:created>
  <dcterms:modified xsi:type="dcterms:W3CDTF">2020-04-13T19:18:36Z</dcterms:modified>
</cp:coreProperties>
</file>